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5195" windowHeight="8700" activeTab="1"/>
  </bookViews>
  <sheets>
    <sheet name="Budget" sheetId="1" r:id="rId1"/>
    <sheet name="Tasks" sheetId="2" r:id="rId2"/>
    <sheet name="Sheet3" sheetId="3" r:id="rId3"/>
  </sheets>
  <externalReferences>
    <externalReference r:id="rId6"/>
  </externalReferences>
  <definedNames/>
  <calcPr fullCalcOnLoad="1"/>
</workbook>
</file>

<file path=xl/sharedStrings.xml><?xml version="1.0" encoding="utf-8"?>
<sst xmlns="http://schemas.openxmlformats.org/spreadsheetml/2006/main" count="146" uniqueCount="128">
  <si>
    <t>Task</t>
  </si>
  <si>
    <t>Total Costs</t>
  </si>
  <si>
    <t>% of Budget</t>
  </si>
  <si>
    <t>Total</t>
  </si>
  <si>
    <t>Fees</t>
  </si>
  <si>
    <t>Disbursements</t>
  </si>
  <si>
    <t>ESSA</t>
  </si>
  <si>
    <t>ODFW</t>
  </si>
  <si>
    <t>IDFG</t>
  </si>
  <si>
    <t>WDFW</t>
  </si>
  <si>
    <t>MDFW</t>
  </si>
  <si>
    <t>CRITFC</t>
  </si>
  <si>
    <t>Umatilla</t>
  </si>
  <si>
    <t>Yakima</t>
  </si>
  <si>
    <t>Nez Perce</t>
  </si>
  <si>
    <t>Colville</t>
  </si>
  <si>
    <t>Nick Bouwes, Ecological Research</t>
  </si>
  <si>
    <t>Lyman MacDonald, WEST</t>
  </si>
  <si>
    <t>Kim Hyatt, DFO</t>
  </si>
  <si>
    <t>Charlie Paulsen, PER</t>
  </si>
  <si>
    <t>CBFWA Meeting Costs</t>
  </si>
  <si>
    <t>CBFWA Travel</t>
  </si>
  <si>
    <t>Subtotal</t>
  </si>
  <si>
    <t xml:space="preserve">Indirect Charges (CBFWA 12.8% of non CBFWA costs) </t>
  </si>
  <si>
    <t>Total Contract</t>
  </si>
  <si>
    <t>CSMEP FY07-09: Overview of Objectives, Work Elements and Work Products</t>
  </si>
  <si>
    <t>Objectives and Work Elements</t>
  </si>
  <si>
    <t>Description of Work Products</t>
  </si>
  <si>
    <t>Timing</t>
  </si>
  <si>
    <r>
      <t xml:space="preserve">Entities Collaborating w CSMEP Members </t>
    </r>
    <r>
      <rPr>
        <sz val="10"/>
        <color indexed="10"/>
        <rFont val="Arial"/>
        <family val="2"/>
      </rPr>
      <t>[5]</t>
    </r>
  </si>
  <si>
    <t>Enter comments here by task</t>
  </si>
  <si>
    <t>1. Develop Work Plans / Interact with Programmatic Entities (all tasks)</t>
  </si>
  <si>
    <r>
      <t>1.1</t>
    </r>
    <r>
      <rPr>
        <sz val="10"/>
        <rFont val="Arial"/>
        <family val="2"/>
      </rPr>
      <t xml:space="preserve">   Develop CSMEP Quarterly Workplans </t>
    </r>
  </si>
  <si>
    <t xml:space="preserve">Collaboratively prepared quarterly workplans to maximize integration and efficiency, avoid duplication of effort. </t>
  </si>
  <si>
    <t>quarterly</t>
  </si>
  <si>
    <t>PNAMP, BPA, NPCC, StreamNet</t>
  </si>
  <si>
    <r>
      <t>1.2</t>
    </r>
    <r>
      <rPr>
        <sz val="10"/>
        <rFont val="Arial"/>
        <family val="2"/>
      </rPr>
      <t xml:space="preserve">  Quarterly Progress Reports</t>
    </r>
  </si>
  <si>
    <t>Quarterly reports by objective and work element to ensure close contract monitoring.</t>
  </si>
  <si>
    <t xml:space="preserve">BPA </t>
  </si>
  <si>
    <r>
      <t xml:space="preserve">1.3 </t>
    </r>
    <r>
      <rPr>
        <sz val="10"/>
        <rFont val="Arial"/>
        <family val="2"/>
      </rPr>
      <t xml:space="preserve"> Preparation of Draft and Final Annual Reports </t>
    </r>
  </si>
  <si>
    <t xml:space="preserve">3-level annual reports: 2-pg. exec. Summary; ~25-pg. overview w ~75-pg. appendices; hyperlinked detailed reports </t>
  </si>
  <si>
    <t>annual</t>
  </si>
  <si>
    <t>internal</t>
  </si>
  <si>
    <r>
      <t>1.4</t>
    </r>
    <r>
      <rPr>
        <sz val="10"/>
        <rFont val="Arial"/>
        <family val="2"/>
      </rPr>
      <t xml:space="preserve">  CSMEP conference calls, meetings and workshops</t>
    </r>
  </si>
  <si>
    <r>
      <t>Calls:</t>
    </r>
    <r>
      <rPr>
        <sz val="10"/>
        <rFont val="Arial"/>
        <family val="2"/>
      </rPr>
      <t xml:space="preserve"> Track progress, review products, coordinate efforts.
</t>
    </r>
    <r>
      <rPr>
        <b/>
        <sz val="10"/>
        <rFont val="Arial"/>
        <family val="2"/>
      </rPr>
      <t>Workshops:</t>
    </r>
    <r>
      <rPr>
        <sz val="10"/>
        <rFont val="Arial"/>
        <family val="2"/>
      </rPr>
      <t xml:space="preserve"> Present results, get technical/programmatic feedback, brainstorm next steps in subgroups   </t>
    </r>
  </si>
  <si>
    <t>biweekly calls
3-4 workshops/yr</t>
  </si>
  <si>
    <r>
      <t xml:space="preserve">Calls: </t>
    </r>
    <r>
      <rPr>
        <sz val="10"/>
        <rFont val="Arial"/>
        <family val="2"/>
      </rPr>
      <t xml:space="preserve">internal
</t>
    </r>
    <r>
      <rPr>
        <b/>
        <sz val="10"/>
        <rFont val="Arial"/>
        <family val="2"/>
      </rPr>
      <t>Workshops:</t>
    </r>
    <r>
      <rPr>
        <sz val="10"/>
        <rFont val="Arial"/>
        <family val="2"/>
      </rPr>
      <t xml:space="preserve"> Programmatic and Policy Feedback for part of meeting</t>
    </r>
  </si>
  <si>
    <r>
      <t xml:space="preserve">1.5 </t>
    </r>
    <r>
      <rPr>
        <sz val="10"/>
        <rFont val="Arial"/>
        <family val="2"/>
      </rPr>
      <t xml:space="preserve"> Coordination w PNAMP on joint activities and work products</t>
    </r>
  </si>
  <si>
    <t>Joint PNAMP/CSMEP workshop in spring each year; 
Annual work planning; Synthesis of work products</t>
  </si>
  <si>
    <t>annual workshop
plan mtgs twice/yr</t>
  </si>
  <si>
    <t>PNAMP Steering Committee</t>
  </si>
  <si>
    <r>
      <t>1.6</t>
    </r>
    <r>
      <rPr>
        <sz val="10"/>
        <rFont val="Arial"/>
        <family val="2"/>
      </rPr>
      <t xml:space="preserve">  Present CSMEP progress at various Columbia Basin forums </t>
    </r>
  </si>
  <si>
    <t>Give presentations to inform region CSMEP outcomes and products, and to integrate with others' efforts</t>
  </si>
  <si>
    <t>2-3 times / yr</t>
  </si>
  <si>
    <t xml:space="preserve">NPCC, TRTs, PNAMP, WA DOE, AFS, EPA </t>
  </si>
  <si>
    <t>2. Inventory existing data relevant to questions</t>
  </si>
  <si>
    <r>
      <t>2.1</t>
    </r>
    <r>
      <rPr>
        <sz val="10"/>
        <rFont val="Arial"/>
        <family val="2"/>
      </rPr>
      <t xml:space="preserve">  QA on StreamNet Inventory Work prepatory to ID, WA, OR pilot designs</t>
    </r>
  </si>
  <si>
    <r>
      <t xml:space="preserve">Review StreamNet's metadata inventories (priority subbasins are CSMEP pilot designs in ID, WA and OR) </t>
    </r>
    <r>
      <rPr>
        <sz val="10"/>
        <color indexed="10"/>
        <rFont val="Arial"/>
        <family val="2"/>
      </rPr>
      <t>[1]</t>
    </r>
  </si>
  <si>
    <t>fy07-fy09</t>
  </si>
  <si>
    <t>StreamNet (separate contract); fed/state/tribal agencies with data</t>
  </si>
  <si>
    <r>
      <t>2.2</t>
    </r>
    <r>
      <rPr>
        <sz val="10"/>
        <rFont val="Arial"/>
        <family val="2"/>
      </rPr>
      <t xml:space="preserve"> Sockeye Data Inventory</t>
    </r>
  </si>
  <si>
    <t>Update metadata inventory of Okanagan sockeye, add Wenatchee and Redfish Lake stocks</t>
  </si>
  <si>
    <t xml:space="preserve">fy07 </t>
  </si>
  <si>
    <t>DFO, Okanagan Nation Alliance</t>
  </si>
  <si>
    <t>3. Organize subset of data into accessible form</t>
  </si>
  <si>
    <r>
      <t>3.1</t>
    </r>
    <r>
      <rPr>
        <sz val="10"/>
        <rFont val="Arial"/>
        <family val="2"/>
      </rPr>
      <t xml:space="preserve">   Continue to improve CSMEP web-based metadata application </t>
    </r>
    <r>
      <rPr>
        <sz val="10"/>
        <color indexed="10"/>
        <rFont val="Arial"/>
        <family val="2"/>
      </rPr>
      <t>[2]</t>
    </r>
  </si>
  <si>
    <t>Add hyper links from CSMEP database to on-line databases housed by agencies collecting/maintaining data</t>
  </si>
  <si>
    <r>
      <t>3.2</t>
    </r>
    <r>
      <rPr>
        <sz val="10"/>
        <rFont val="Arial"/>
        <family val="2"/>
      </rPr>
      <t xml:space="preserve">  CSMEP website improvement </t>
    </r>
    <r>
      <rPr>
        <sz val="10"/>
        <color indexed="10"/>
        <rFont val="Arial"/>
        <family val="2"/>
      </rPr>
      <t>[3]</t>
    </r>
  </si>
  <si>
    <t xml:space="preserve">Provide user-friendly summaries of CSMEP products in hierarchical form to communicate to multiple audiences </t>
  </si>
  <si>
    <t>CBFWA web master Amy Langston</t>
  </si>
  <si>
    <t xml:space="preserve">4. Evaluate ability to answer key questions with existing data </t>
  </si>
  <si>
    <r>
      <t xml:space="preserve">4.1 </t>
    </r>
    <r>
      <rPr>
        <sz val="10"/>
        <rFont val="Arial"/>
        <family val="0"/>
      </rPr>
      <t xml:space="preserve"> Organization of existing data for Snake Basin pilot design </t>
    </r>
    <r>
      <rPr>
        <sz val="10"/>
        <color indexed="10"/>
        <rFont val="Arial"/>
        <family val="2"/>
      </rPr>
      <t>[4]</t>
    </r>
  </si>
  <si>
    <t>Detailed review of CSMEP inventories and strengths &amp; weaknesses assessments; GIS overlays of existing sampling sites with EMAP master sample to refine sampling designs for status &amp; trend</t>
  </si>
  <si>
    <t>mostly in fy06; some work in fy07</t>
  </si>
  <si>
    <t>USFS, BLM, OR Aquatic Inventory, OWEB, ID DEQ, PCSRF, BoR, EPA, others</t>
  </si>
  <si>
    <r>
      <t>4.2</t>
    </r>
    <r>
      <rPr>
        <sz val="10"/>
        <rFont val="Arial"/>
        <family val="0"/>
      </rPr>
      <t xml:space="preserve">  Organization of existing data for OR pilot design </t>
    </r>
  </si>
  <si>
    <t xml:space="preserve">As above for work element 4.1. Area of OR pilot to be defined (e.g. Willamette, Deschutes). </t>
  </si>
  <si>
    <t>fy07 and fy08</t>
  </si>
  <si>
    <t>USFS, BLM, OR Aquatic Inventory, OWEB, OR DEQ, PCSRF, BoR, EPA, others</t>
  </si>
  <si>
    <r>
      <t>4.3</t>
    </r>
    <r>
      <rPr>
        <sz val="10"/>
        <rFont val="Arial"/>
        <family val="0"/>
      </rPr>
      <t xml:space="preserve">  Organization of existing data for WA pilot design</t>
    </r>
  </si>
  <si>
    <t xml:space="preserve">As above for work element 4.1. Area of WA pilot to be defined (e.g. Lower Snake, Lower Columbia). </t>
  </si>
  <si>
    <t>USFS, BLM, WA SRFB, WA DEQ, PCSRF, BoR, EPA, DFO, others</t>
  </si>
  <si>
    <t xml:space="preserve">5. Collaborative monitoring program design </t>
  </si>
  <si>
    <r>
      <t xml:space="preserve">5.1  </t>
    </r>
    <r>
      <rPr>
        <sz val="10"/>
        <rFont val="Arial"/>
        <family val="0"/>
      </rPr>
      <t>Consolidate Snake River Pilot M&amp;E design and PrOACT tradeoff analysis</t>
    </r>
  </si>
  <si>
    <t>Demonstrate cost-precision and other tradeoffs associated with alternative integrated designs that attempt to meet information needs for key decisions in recovery assessment and 4 H's.</t>
  </si>
  <si>
    <t>Interact with programmatic/policy entities with responsibiilty for decisions in recovery assessment and 4 H's to fine tune design, costs.</t>
  </si>
  <si>
    <r>
      <t xml:space="preserve">5.2 </t>
    </r>
    <r>
      <rPr>
        <sz val="10"/>
        <rFont val="Arial"/>
        <family val="2"/>
      </rPr>
      <t>Convert pilot M&amp;E designs into practical plans for provincial / ESU scale areas in ID, OR, WA</t>
    </r>
  </si>
  <si>
    <t>Develop and present three provincial scale fish and habitat M&amp;E plans that integrate across issues, questions, species and agencies to meet identified priorities. Work towards implementation of these plans .</t>
  </si>
  <si>
    <t>ID (fy06-07); 
OR (fy07-09); 
WA (fy07-09)</t>
  </si>
  <si>
    <t>as for work element 5.1. Build on insights gained from NOAA-AA pilot projects, policy survey</t>
  </si>
  <si>
    <r>
      <t xml:space="preserve">5.3  </t>
    </r>
    <r>
      <rPr>
        <sz val="10"/>
        <rFont val="Arial"/>
        <family val="0"/>
      </rPr>
      <t>DQO work -&gt; M&amp;E Tools for other subbasins in CRB / Marketing</t>
    </r>
  </si>
  <si>
    <t xml:space="preserve">Generalize qualitative and quantitative tools developed in CSMEP DQO process for use throughout CRB. Present general implications to managers and scientists. </t>
  </si>
  <si>
    <t>fy07-09</t>
  </si>
  <si>
    <t>Market existence of tools and methods through CBFWA, PNAMP, NPCC websites and newsletters</t>
  </si>
  <si>
    <r>
      <t xml:space="preserve">5.3a </t>
    </r>
    <r>
      <rPr>
        <sz val="10"/>
        <rFont val="Arial"/>
        <family val="0"/>
      </rPr>
      <t>Status &amp; Trends</t>
    </r>
  </si>
  <si>
    <t xml:space="preserve">Extend tools for assessing M&amp;E designs to detect recovery status (more VSP criteria, species); publish/present results. </t>
  </si>
  <si>
    <t>Technical Recovery Teams, ISRP/ISAB</t>
  </si>
  <si>
    <r>
      <t xml:space="preserve">5.3b </t>
    </r>
    <r>
      <rPr>
        <sz val="10"/>
        <rFont val="Arial"/>
        <family val="0"/>
      </rPr>
      <t>Hydro</t>
    </r>
  </si>
  <si>
    <t>Complete DQO steps 6-7 for hydrosystem decisions and publish/present results for feedback. Extend findings to other regions (i.e. Mid/Upper Columbia).</t>
  </si>
  <si>
    <t>AFEP, NOAA-Hydro, PUDs, ISRP/ISAB</t>
  </si>
  <si>
    <r>
      <t>5.3c</t>
    </r>
    <r>
      <rPr>
        <sz val="10"/>
        <rFont val="Arial"/>
        <family val="0"/>
      </rPr>
      <t xml:space="preserve"> Habitat</t>
    </r>
  </si>
  <si>
    <t>Work with restoration managers across multiple watersheds on implementation / M&amp;E methods that will maximize learning on restoration effectiveness at various scales.</t>
  </si>
  <si>
    <t>PNAMP entities, restoration managers, NOAA-AA pilot projects, ISRP/ISAB</t>
  </si>
  <si>
    <r>
      <t>5.3d</t>
    </r>
    <r>
      <rPr>
        <sz val="10"/>
        <rFont val="Arial"/>
        <family val="0"/>
      </rPr>
      <t xml:space="preserve"> Hatchery</t>
    </r>
  </si>
  <si>
    <t>Complete M&amp;E designs for large scale hatchery / supplementation questions (i.e. hatchery straying into wild populations, relative reproductive success) and present recommended plans</t>
  </si>
  <si>
    <t>Hatchery managers, ISRP/ISAB</t>
  </si>
  <si>
    <r>
      <t xml:space="preserve">5.3e </t>
    </r>
    <r>
      <rPr>
        <sz val="10"/>
        <rFont val="Arial"/>
        <family val="0"/>
      </rPr>
      <t>Harvest</t>
    </r>
  </si>
  <si>
    <t>Complete M&amp;E designs for improving data for harvest pre-season and in-season decisions</t>
  </si>
  <si>
    <t>Harvest managers (e.g. TAC, US v. OR, PST, CTC), ISRP/ISAB</t>
  </si>
  <si>
    <r>
      <t xml:space="preserve">5.4 </t>
    </r>
    <r>
      <rPr>
        <sz val="10"/>
        <rFont val="Arial"/>
        <family val="0"/>
      </rPr>
      <t xml:space="preserve"> Feed M&amp;E results into NPCC Rolling Provincial Review Process</t>
    </r>
  </si>
  <si>
    <t>Interact with CBFWA / NPCC managers to provide insights for project approval and M&amp;E guidelines</t>
  </si>
  <si>
    <t>NPCC, CBFWA</t>
  </si>
  <si>
    <r>
      <t xml:space="preserve">5.5  </t>
    </r>
    <r>
      <rPr>
        <sz val="10"/>
        <rFont val="Arial"/>
        <family val="0"/>
      </rPr>
      <t>Get feedback from CRB entities on various M&amp;E designs</t>
    </r>
  </si>
  <si>
    <t>As described above under 5.2 and 5.3, but beyond immediate areas of pilot studies</t>
  </si>
  <si>
    <t xml:space="preserve">As for work element 5.1. </t>
  </si>
  <si>
    <t>6. Multi-agency implementation of monitoring programs.</t>
  </si>
  <si>
    <r>
      <t xml:space="preserve">6.1  </t>
    </r>
    <r>
      <rPr>
        <sz val="10"/>
        <rFont val="Arial"/>
        <family val="2"/>
      </rPr>
      <t>Develop broad conceptual plan for M&amp;E implementation across CRB</t>
    </r>
  </si>
  <si>
    <t>Update plan developed in fy06 as new knowledge developed from CSMEP and NOAA-AA pilot projects.</t>
  </si>
  <si>
    <t>7. Multi-agency evaluation of results of new monitoring pgms.</t>
  </si>
  <si>
    <r>
      <t xml:space="preserve">7.1 </t>
    </r>
    <r>
      <rPr>
        <sz val="10"/>
        <rFont val="Arial"/>
        <family val="2"/>
      </rPr>
      <t>Collaborative review of federal RME projects, WA SRFB Effectiveness Monitoring Projects, and other recent pilot projects</t>
    </r>
  </si>
  <si>
    <t>Review results of Wenatchee, John Day and Salmon pilot projects as they are made available and incorporate into next set of designs.</t>
  </si>
  <si>
    <t>NOAA-AA pilot projects</t>
  </si>
  <si>
    <t>Notes:</t>
  </si>
  <si>
    <r>
      <t>[1]</t>
    </r>
    <r>
      <rPr>
        <sz val="10"/>
        <rFont val="Arial"/>
        <family val="0"/>
      </rPr>
      <t xml:space="preserve"> Inventories for salmon, steelhead, bull trout and other high priority resident fish. This assumes separate funding of StreamNet data inventory work. Twelve subbasins already have metadata inventories from StreamNet/CSMEP work in fy04 and fy05.</t>
    </r>
  </si>
  <si>
    <r>
      <t>[2]</t>
    </r>
    <r>
      <rPr>
        <sz val="10"/>
        <rFont val="Arial"/>
        <family val="0"/>
      </rPr>
      <t xml:space="preserve"> CSMEP Metadata Application located at </t>
    </r>
    <r>
      <rPr>
        <u val="single"/>
        <sz val="10"/>
        <color indexed="12"/>
        <rFont val="Arial"/>
        <family val="2"/>
      </rPr>
      <t>https://nrimp.dfw.state.or.us/csmep/</t>
    </r>
    <r>
      <rPr>
        <sz val="10"/>
        <rFont val="Arial"/>
        <family val="0"/>
      </rPr>
      <t xml:space="preserve">  . Other possibilities for improvements include georeferenced displays of data locations (also dependent on StreamNet funding).</t>
    </r>
  </si>
  <si>
    <r>
      <t>[3]</t>
    </r>
    <r>
      <rPr>
        <sz val="10"/>
        <rFont val="Arial"/>
        <family val="0"/>
      </rPr>
      <t xml:space="preserve"> CSMEP main website for work products is </t>
    </r>
    <r>
      <rPr>
        <u val="single"/>
        <sz val="10"/>
        <color indexed="12"/>
        <rFont val="Arial"/>
        <family val="2"/>
      </rPr>
      <t>http://www.cbfwa.org/committees/csmep/</t>
    </r>
  </si>
  <si>
    <r>
      <t xml:space="preserve">[4] </t>
    </r>
    <r>
      <rPr>
        <sz val="10"/>
        <color indexed="8"/>
        <rFont val="Arial"/>
        <family val="2"/>
      </rPr>
      <t>Snake Basin pilot study to expand focus from spring/summer chinook to include more detail on steelhead, bull trout and other resident fish, as well as considering habitat monitoring. Focus is on Mountain Snake and Blue Mountain province, including Salmon, Clearwater, Grande Ronde, Imnaha, and Asotin subbasins (and their associated subbasin plans).</t>
    </r>
  </si>
  <si>
    <r>
      <t xml:space="preserve">[5] </t>
    </r>
    <r>
      <rPr>
        <b/>
        <sz val="10"/>
        <rFont val="Arial"/>
        <family val="2"/>
      </rPr>
      <t>Agencies involved in CSMEP</t>
    </r>
    <r>
      <rPr>
        <sz val="10"/>
        <rFont val="Arial"/>
        <family val="2"/>
      </rPr>
      <t xml:space="preserve">: CBFWA, NOAA Fisheries, USFWS, CRITFC, BPA, ODFW, WDFW, IDFG, Fish Passage Center (FPC), StreamNet, Nez Perce Tribe, Confederated Tribes of the Colville Reservation, Yakama Indian Nation </t>
    </r>
  </si>
</sst>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_-&quot;$&quot;* #,##0_-;\-&quot;$&quot;* #,##0_-;_-&quot;$&quot;* &quot;-&quot;??_-;_-@_-"/>
    <numFmt numFmtId="174" formatCode="0.0"/>
  </numFmts>
  <fonts count="6">
    <font>
      <sz val="10"/>
      <name val="Arial"/>
      <family val="0"/>
    </font>
    <font>
      <b/>
      <sz val="10"/>
      <name val="Arial"/>
      <family val="2"/>
    </font>
    <font>
      <b/>
      <sz val="14"/>
      <name val="Arial"/>
      <family val="2"/>
    </font>
    <font>
      <sz val="10"/>
      <color indexed="10"/>
      <name val="Arial"/>
      <family val="2"/>
    </font>
    <font>
      <u val="single"/>
      <sz val="10"/>
      <color indexed="12"/>
      <name val="Arial"/>
      <family val="2"/>
    </font>
    <font>
      <sz val="10"/>
      <color indexed="8"/>
      <name val="Arial"/>
      <family val="2"/>
    </font>
  </fonts>
  <fills count="3">
    <fill>
      <patternFill/>
    </fill>
    <fill>
      <patternFill patternType="gray125"/>
    </fill>
    <fill>
      <patternFill patternType="solid">
        <fgColor indexed="47"/>
        <bgColor indexed="64"/>
      </patternFill>
    </fill>
  </fills>
  <borders count="5">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38">
    <xf numFmtId="0" fontId="0" fillId="0" borderId="0" xfId="0" applyAlignment="1">
      <alignment/>
    </xf>
    <xf numFmtId="0" fontId="1" fillId="0" borderId="0" xfId="0" applyFont="1" applyAlignment="1">
      <alignment/>
    </xf>
    <xf numFmtId="164" fontId="0" fillId="0" borderId="0" xfId="0" applyNumberFormat="1" applyAlignment="1">
      <alignment/>
    </xf>
    <xf numFmtId="172" fontId="0" fillId="0" borderId="0" xfId="19" applyNumberFormat="1" applyAlignment="1">
      <alignment/>
    </xf>
    <xf numFmtId="172" fontId="0" fillId="0" borderId="0" xfId="0" applyNumberFormat="1" applyAlignment="1">
      <alignment/>
    </xf>
    <xf numFmtId="0" fontId="1" fillId="0" borderId="0" xfId="0" applyFont="1" applyAlignment="1">
      <alignment horizontal="center"/>
    </xf>
    <xf numFmtId="173" fontId="0" fillId="0" borderId="0" xfId="17" applyNumberFormat="1" applyAlignment="1">
      <alignment/>
    </xf>
    <xf numFmtId="173" fontId="0" fillId="0" borderId="0" xfId="17" applyNumberFormat="1" applyFont="1" applyAlignment="1">
      <alignment/>
    </xf>
    <xf numFmtId="173" fontId="0" fillId="0" borderId="0" xfId="0" applyNumberFormat="1" applyAlignment="1">
      <alignment/>
    </xf>
    <xf numFmtId="0" fontId="1" fillId="0" borderId="1" xfId="0" applyFont="1" applyBorder="1" applyAlignment="1">
      <alignment wrapText="1"/>
    </xf>
    <xf numFmtId="0" fontId="0" fillId="0" borderId="1" xfId="0" applyFont="1" applyBorder="1" applyAlignment="1">
      <alignment horizontal="left" vertical="top" wrapText="1"/>
    </xf>
    <xf numFmtId="0" fontId="0" fillId="0" borderId="1" xfId="0" applyFont="1" applyBorder="1" applyAlignment="1">
      <alignment vertical="top" wrapText="1"/>
    </xf>
    <xf numFmtId="0" fontId="1" fillId="0" borderId="1" xfId="0" applyFont="1" applyBorder="1" applyAlignment="1">
      <alignment vertical="top" wrapText="1"/>
    </xf>
    <xf numFmtId="0" fontId="0" fillId="0" borderId="1" xfId="0" applyBorder="1" applyAlignment="1">
      <alignment vertical="top" wrapText="1"/>
    </xf>
    <xf numFmtId="1" fontId="0" fillId="0" borderId="1" xfId="0" applyNumberFormat="1" applyFont="1" applyBorder="1" applyAlignment="1">
      <alignment vertical="top" wrapText="1"/>
    </xf>
    <xf numFmtId="0" fontId="0" fillId="0" borderId="1" xfId="0" applyFont="1" applyFill="1" applyBorder="1" applyAlignment="1">
      <alignment vertical="top" wrapText="1"/>
    </xf>
    <xf numFmtId="0" fontId="0" fillId="0" borderId="1" xfId="0" applyFill="1" applyBorder="1" applyAlignment="1">
      <alignment vertical="top" wrapText="1"/>
    </xf>
    <xf numFmtId="0" fontId="0" fillId="0" borderId="0" xfId="0" applyFont="1" applyAlignment="1">
      <alignment horizontal="left" wrapText="1"/>
    </xf>
    <xf numFmtId="174" fontId="0" fillId="0" borderId="0" xfId="0" applyNumberFormat="1" applyFont="1" applyAlignment="1">
      <alignment wrapText="1"/>
    </xf>
    <xf numFmtId="0" fontId="0" fillId="0" borderId="0" xfId="0" applyFont="1" applyAlignment="1">
      <alignment wrapText="1"/>
    </xf>
    <xf numFmtId="0" fontId="3" fillId="0" borderId="0" xfId="0" applyFont="1" applyAlignment="1">
      <alignment vertical="top"/>
    </xf>
    <xf numFmtId="0" fontId="0" fillId="0" borderId="0" xfId="0" applyAlignment="1">
      <alignment vertical="top"/>
    </xf>
    <xf numFmtId="0" fontId="0" fillId="0" borderId="0" xfId="0" applyAlignment="1">
      <alignment/>
    </xf>
    <xf numFmtId="0" fontId="1" fillId="0" borderId="0" xfId="0" applyFont="1" applyAlignment="1">
      <alignment/>
    </xf>
    <xf numFmtId="0" fontId="3" fillId="0" borderId="0" xfId="0" applyFont="1" applyAlignment="1">
      <alignment horizontal="left" vertical="top"/>
    </xf>
    <xf numFmtId="0" fontId="2" fillId="0" borderId="0" xfId="0" applyFont="1" applyAlignment="1">
      <alignment wrapText="1"/>
    </xf>
    <xf numFmtId="0" fontId="0" fillId="0" borderId="0" xfId="0" applyAlignment="1">
      <alignment wrapText="1"/>
    </xf>
    <xf numFmtId="0" fontId="0" fillId="0" borderId="1" xfId="0" applyBorder="1" applyAlignment="1">
      <alignment wrapText="1"/>
    </xf>
    <xf numFmtId="0" fontId="1" fillId="2" borderId="1" xfId="0" applyFont="1" applyFill="1" applyBorder="1" applyAlignment="1">
      <alignment wrapText="1"/>
    </xf>
    <xf numFmtId="0" fontId="0" fillId="2" borderId="1" xfId="0" applyFill="1" applyBorder="1" applyAlignment="1">
      <alignment wrapText="1"/>
    </xf>
    <xf numFmtId="0" fontId="1" fillId="0" borderId="1" xfId="0" applyFont="1" applyFill="1" applyBorder="1" applyAlignment="1">
      <alignment horizontal="left" vertical="top" wrapText="1"/>
    </xf>
    <xf numFmtId="0" fontId="1" fillId="0" borderId="1" xfId="0" applyFont="1" applyBorder="1" applyAlignment="1">
      <alignment horizontal="left" vertical="top" wrapText="1"/>
    </xf>
    <xf numFmtId="0" fontId="1" fillId="2" borderId="2" xfId="0" applyFont="1" applyFill="1" applyBorder="1" applyAlignment="1">
      <alignment wrapText="1"/>
    </xf>
    <xf numFmtId="0" fontId="0" fillId="2" borderId="3" xfId="0" applyFill="1" applyBorder="1" applyAlignment="1">
      <alignment wrapText="1"/>
    </xf>
    <xf numFmtId="0" fontId="0" fillId="2" borderId="4" xfId="0" applyFill="1" applyBorder="1" applyAlignment="1">
      <alignment wrapText="1"/>
    </xf>
    <xf numFmtId="0" fontId="0" fillId="0" borderId="3" xfId="0" applyBorder="1" applyAlignment="1">
      <alignment wrapText="1"/>
    </xf>
    <xf numFmtId="0" fontId="0" fillId="0" borderId="4" xfId="0" applyBorder="1" applyAlignment="1">
      <alignment wrapText="1"/>
    </xf>
    <xf numFmtId="0" fontId="1" fillId="2" borderId="2" xfId="0" applyFont="1" applyFill="1" applyBorder="1" applyAlignment="1">
      <alignment horizontal="lef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CSMEP%20FY07_09%20Budget%20Draft%20Jan%2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Y07_09 Summary"/>
      <sheetName val=" FY07_09 Detailed  Budget "/>
      <sheetName val="FY06 Budget"/>
      <sheetName val="Schedule FY07"/>
      <sheetName val="Billings FY 07"/>
    </sheetNames>
    <sheetDataSet>
      <sheetData sheetId="1">
        <row r="14">
          <cell r="A14" t="str">
            <v>1. Develop Work Plans / Interact w Prog. Entities (all tasks)</v>
          </cell>
        </row>
        <row r="22">
          <cell r="AD22">
            <v>217349.81865945196</v>
          </cell>
          <cell r="AE22">
            <v>0.21220884741982415</v>
          </cell>
        </row>
        <row r="24">
          <cell r="A24" t="str">
            <v>2. Inventory existing data relevant to questions</v>
          </cell>
        </row>
        <row r="29">
          <cell r="AD29">
            <v>49126.83787102182</v>
          </cell>
          <cell r="AE29">
            <v>0.04796484168373952</v>
          </cell>
        </row>
        <row r="31">
          <cell r="A31" t="str">
            <v>3. Organize subset of data into accessible form</v>
          </cell>
        </row>
        <row r="36">
          <cell r="AD36">
            <v>32701.486204064673</v>
          </cell>
          <cell r="AE36">
            <v>0.031927998555880376</v>
          </cell>
        </row>
        <row r="38">
          <cell r="A38" t="str">
            <v>4. Evaluate ability to answer key questions with existing data </v>
          </cell>
        </row>
        <row r="44">
          <cell r="AD44">
            <v>86906.03543484813</v>
          </cell>
          <cell r="AE44">
            <v>0.08485044858653032</v>
          </cell>
        </row>
        <row r="46">
          <cell r="A46" t="str">
            <v>5. Collaborative monitoring program design </v>
          </cell>
        </row>
        <row r="53">
          <cell r="AD53">
            <v>516573.91774702497</v>
          </cell>
          <cell r="AE53">
            <v>0.5043554044275347</v>
          </cell>
        </row>
        <row r="55">
          <cell r="A55" t="str">
            <v>6. Multi-agency implementation of monitoring programs.</v>
          </cell>
        </row>
        <row r="58">
          <cell r="AD58">
            <v>86891.97007154746</v>
          </cell>
          <cell r="AE58">
            <v>0.08483671591100758</v>
          </cell>
        </row>
        <row r="60">
          <cell r="A60" t="str">
            <v>7. Multi-agency evaluation of results of new monitoring pgms.</v>
          </cell>
        </row>
        <row r="64">
          <cell r="AD64">
            <v>34675.932607929644</v>
          </cell>
          <cell r="AE64">
            <v>0.03385574341548338</v>
          </cell>
        </row>
        <row r="67">
          <cell r="B67">
            <v>72123.70000000001</v>
          </cell>
          <cell r="C67">
            <v>3415</v>
          </cell>
          <cell r="D67">
            <v>65805</v>
          </cell>
          <cell r="E67">
            <v>45202.5</v>
          </cell>
          <cell r="F67">
            <v>1200</v>
          </cell>
          <cell r="G67">
            <v>112410</v>
          </cell>
          <cell r="H67">
            <v>94568.46288287999</v>
          </cell>
          <cell r="I67">
            <v>111134.36</v>
          </cell>
          <cell r="J67">
            <v>104311.12</v>
          </cell>
          <cell r="K67">
            <v>12800</v>
          </cell>
          <cell r="L67">
            <v>12800</v>
          </cell>
          <cell r="M67">
            <v>92349.2</v>
          </cell>
          <cell r="N67">
            <v>22902.4</v>
          </cell>
          <cell r="O67">
            <v>18000</v>
          </cell>
          <cell r="P67">
            <v>10200</v>
          </cell>
          <cell r="Q67">
            <v>7200</v>
          </cell>
          <cell r="R67">
            <v>23199.56</v>
          </cell>
        </row>
        <row r="72">
          <cell r="V72">
            <v>10000</v>
          </cell>
        </row>
        <row r="75">
          <cell r="V75">
            <v>12738</v>
          </cell>
        </row>
        <row r="76">
          <cell r="B76">
            <v>6162</v>
          </cell>
          <cell r="C76">
            <v>0</v>
          </cell>
          <cell r="D76">
            <v>6662</v>
          </cell>
          <cell r="E76">
            <v>5889</v>
          </cell>
          <cell r="F76">
            <v>1210</v>
          </cell>
          <cell r="G76">
            <v>7590.192</v>
          </cell>
          <cell r="H76">
            <v>9134.616</v>
          </cell>
          <cell r="I76">
            <v>7590.192</v>
          </cell>
          <cell r="J76">
            <v>0</v>
          </cell>
          <cell r="K76">
            <v>4618.272</v>
          </cell>
          <cell r="L76">
            <v>4618.272</v>
          </cell>
          <cell r="M76">
            <v>9134.616</v>
          </cell>
          <cell r="N76">
            <v>4618.272</v>
          </cell>
          <cell r="O76">
            <v>3975.168</v>
          </cell>
          <cell r="P76">
            <v>0</v>
          </cell>
          <cell r="Q76">
            <v>3408.798</v>
          </cell>
          <cell r="R76">
            <v>3629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7"/>
  <sheetViews>
    <sheetView workbookViewId="0" topLeftCell="A1">
      <selection activeCell="A12" sqref="A12"/>
    </sheetView>
  </sheetViews>
  <sheetFormatPr defaultColWidth="9.140625" defaultRowHeight="12.75"/>
  <cols>
    <col min="1" max="1" width="52.7109375" style="0" customWidth="1"/>
    <col min="2" max="2" width="12.421875" style="0" customWidth="1"/>
    <col min="3" max="3" width="14.8515625" style="0" customWidth="1"/>
    <col min="4" max="4" width="11.140625" style="0" bestFit="1" customWidth="1"/>
    <col min="5" max="5" width="12.140625" style="0" customWidth="1"/>
    <col min="6" max="16384" width="8.8515625" style="0" customWidth="1"/>
  </cols>
  <sheetData>
    <row r="1" spans="1:3" ht="12.75">
      <c r="A1" s="1" t="s">
        <v>0</v>
      </c>
      <c r="B1" s="1" t="s">
        <v>1</v>
      </c>
      <c r="C1" s="1" t="s">
        <v>2</v>
      </c>
    </row>
    <row r="3" spans="1:3" ht="12.75">
      <c r="A3" t="str">
        <f>'[1] FY07_09 Detailed  Budget '!A14</f>
        <v>1. Develop Work Plans / Interact w Prog. Entities (all tasks)</v>
      </c>
      <c r="B3" s="2">
        <f>'[1] FY07_09 Detailed  Budget '!AD22</f>
        <v>217349.81865945196</v>
      </c>
      <c r="C3" s="3">
        <f>'[1] FY07_09 Detailed  Budget '!AE22</f>
        <v>0.21220884741982415</v>
      </c>
    </row>
    <row r="4" spans="1:3" ht="12.75">
      <c r="A4" t="str">
        <f>'[1] FY07_09 Detailed  Budget '!A24</f>
        <v>2. Inventory existing data relevant to questions</v>
      </c>
      <c r="B4" s="2">
        <f>'[1] FY07_09 Detailed  Budget '!AD29</f>
        <v>49126.83787102182</v>
      </c>
      <c r="C4" s="3">
        <f>'[1] FY07_09 Detailed  Budget '!AE29</f>
        <v>0.04796484168373952</v>
      </c>
    </row>
    <row r="5" spans="1:3" ht="12.75">
      <c r="A5" t="str">
        <f>'[1] FY07_09 Detailed  Budget '!A31</f>
        <v>3. Organize subset of data into accessible form</v>
      </c>
      <c r="B5" s="2">
        <f>'[1] FY07_09 Detailed  Budget '!AD36</f>
        <v>32701.486204064673</v>
      </c>
      <c r="C5" s="3">
        <f>'[1] FY07_09 Detailed  Budget '!AE36</f>
        <v>0.031927998555880376</v>
      </c>
    </row>
    <row r="6" spans="1:3" ht="12.75">
      <c r="A6" t="str">
        <f>'[1] FY07_09 Detailed  Budget '!A38</f>
        <v>4. Evaluate ability to answer key questions with existing data </v>
      </c>
      <c r="B6" s="2">
        <f>'[1] FY07_09 Detailed  Budget '!AD44</f>
        <v>86906.03543484813</v>
      </c>
      <c r="C6" s="3">
        <f>'[1] FY07_09 Detailed  Budget '!AE44</f>
        <v>0.08485044858653032</v>
      </c>
    </row>
    <row r="7" spans="1:3" ht="12.75">
      <c r="A7" t="str">
        <f>'[1] FY07_09 Detailed  Budget '!A46</f>
        <v>5. Collaborative monitoring program design </v>
      </c>
      <c r="B7" s="2">
        <f>'[1] FY07_09 Detailed  Budget '!AD53</f>
        <v>516573.91774702497</v>
      </c>
      <c r="C7" s="3">
        <f>'[1] FY07_09 Detailed  Budget '!AE53</f>
        <v>0.5043554044275347</v>
      </c>
    </row>
    <row r="8" spans="1:3" ht="12.75">
      <c r="A8" t="str">
        <f>'[1] FY07_09 Detailed  Budget '!A55</f>
        <v>6. Multi-agency implementation of monitoring programs.</v>
      </c>
      <c r="B8" s="2">
        <f>'[1] FY07_09 Detailed  Budget '!AD58</f>
        <v>86891.97007154746</v>
      </c>
      <c r="C8" s="3">
        <f>'[1] FY07_09 Detailed  Budget '!AE58</f>
        <v>0.08483671591100758</v>
      </c>
    </row>
    <row r="9" spans="1:3" ht="12.75">
      <c r="A9" t="str">
        <f>'[1] FY07_09 Detailed  Budget '!A60</f>
        <v>7. Multi-agency evaluation of results of new monitoring pgms.</v>
      </c>
      <c r="B9" s="2">
        <f>'[1] FY07_09 Detailed  Budget '!AD64</f>
        <v>34675.932607929644</v>
      </c>
      <c r="C9" s="3">
        <f>'[1] FY07_09 Detailed  Budget '!AE64</f>
        <v>0.03385574341548338</v>
      </c>
    </row>
    <row r="11" spans="1:3" ht="12.75">
      <c r="A11" s="1" t="s">
        <v>3</v>
      </c>
      <c r="B11" s="2">
        <f>SUM(B3:B10)</f>
        <v>1024225.9985958887</v>
      </c>
      <c r="C11" s="4">
        <f>SUM(C3:C10)</f>
        <v>1</v>
      </c>
    </row>
    <row r="14" spans="2:5" ht="12.75">
      <c r="B14" s="5" t="s">
        <v>4</v>
      </c>
      <c r="C14" s="5" t="s">
        <v>5</v>
      </c>
      <c r="D14" s="5" t="s">
        <v>3</v>
      </c>
      <c r="E14" s="1" t="s">
        <v>2</v>
      </c>
    </row>
    <row r="15" spans="2:4" ht="12.75">
      <c r="B15" s="5"/>
      <c r="C15" s="5"/>
      <c r="D15" s="5"/>
    </row>
    <row r="16" spans="1:5" ht="12.75">
      <c r="A16" t="s">
        <v>6</v>
      </c>
      <c r="B16" s="6">
        <f>SUM('[1] FY07_09 Detailed  Budget '!B67:F67)</f>
        <v>187746.2</v>
      </c>
      <c r="C16" s="6">
        <f>SUM('[1] FY07_09 Detailed  Budget '!B76:F76)</f>
        <v>19923</v>
      </c>
      <c r="D16" s="6">
        <f>+B16+C16</f>
        <v>207669.2</v>
      </c>
      <c r="E16" s="3">
        <f>D16/$D$35</f>
        <v>0.202753245103899</v>
      </c>
    </row>
    <row r="17" spans="1:5" ht="12.75">
      <c r="A17" t="s">
        <v>7</v>
      </c>
      <c r="B17" s="6">
        <f>+'[1] FY07_09 Detailed  Budget '!G67</f>
        <v>112410</v>
      </c>
      <c r="C17" s="7">
        <f>'[1] FY07_09 Detailed  Budget '!G76</f>
        <v>7590.192</v>
      </c>
      <c r="D17" s="6">
        <f aca="true" t="shared" si="0" ref="D17:D31">+B17+C17</f>
        <v>120000.192</v>
      </c>
      <c r="E17" s="3">
        <f aca="true" t="shared" si="1" ref="E17:E31">D17/$D$35</f>
        <v>0.11715954191132309</v>
      </c>
    </row>
    <row r="18" spans="1:5" ht="12.75">
      <c r="A18" t="s">
        <v>8</v>
      </c>
      <c r="B18" s="6">
        <f>+'[1] FY07_09 Detailed  Budget '!H67</f>
        <v>94568.46288287999</v>
      </c>
      <c r="C18" s="6">
        <f>+'[1] FY07_09 Detailed  Budget '!H76</f>
        <v>9134.616</v>
      </c>
      <c r="D18" s="6">
        <f t="shared" si="0"/>
        <v>103703.07888287999</v>
      </c>
      <c r="E18" s="3">
        <f t="shared" si="1"/>
        <v>0.10124821480878983</v>
      </c>
    </row>
    <row r="19" spans="1:5" ht="12.75">
      <c r="A19" t="s">
        <v>9</v>
      </c>
      <c r="B19" s="6">
        <f>+'[1] FY07_09 Detailed  Budget '!I67</f>
        <v>111134.36</v>
      </c>
      <c r="C19" s="6">
        <f>+'[1] FY07_09 Detailed  Budget '!I76</f>
        <v>7590.192</v>
      </c>
      <c r="D19" s="6">
        <f t="shared" si="0"/>
        <v>118724.552</v>
      </c>
      <c r="E19" s="3">
        <f t="shared" si="1"/>
        <v>0.11591409892033387</v>
      </c>
    </row>
    <row r="20" spans="1:5" ht="12.75">
      <c r="A20" t="s">
        <v>10</v>
      </c>
      <c r="B20" s="6">
        <v>0</v>
      </c>
      <c r="C20" s="6">
        <v>0</v>
      </c>
      <c r="D20" s="6">
        <f t="shared" si="0"/>
        <v>0</v>
      </c>
      <c r="E20" s="3">
        <f t="shared" si="1"/>
        <v>0</v>
      </c>
    </row>
    <row r="21" spans="1:5" ht="12.75">
      <c r="A21" t="s">
        <v>11</v>
      </c>
      <c r="B21" s="6">
        <f>+'[1] FY07_09 Detailed  Budget '!J67</f>
        <v>104311.12</v>
      </c>
      <c r="C21" s="6">
        <f>+'[1] FY07_09 Detailed  Budget '!J76</f>
        <v>0</v>
      </c>
      <c r="D21" s="6">
        <f t="shared" si="0"/>
        <v>104311.12</v>
      </c>
      <c r="E21" s="3">
        <f t="shared" si="1"/>
        <v>0.10184186234849568</v>
      </c>
    </row>
    <row r="22" spans="1:5" ht="12.75">
      <c r="A22" t="s">
        <v>12</v>
      </c>
      <c r="B22" s="6">
        <f>'[1] FY07_09 Detailed  Budget '!K67</f>
        <v>12800</v>
      </c>
      <c r="C22" s="6">
        <f>'[1] FY07_09 Detailed  Budget '!K76</f>
        <v>4618.272</v>
      </c>
      <c r="D22" s="6">
        <f>+B22+C22</f>
        <v>17418.272</v>
      </c>
      <c r="E22" s="3">
        <f t="shared" si="1"/>
        <v>0.017005945860543503</v>
      </c>
    </row>
    <row r="23" spans="1:5" ht="12.75">
      <c r="A23" t="s">
        <v>13</v>
      </c>
      <c r="B23" s="6">
        <f>+'[1] FY07_09 Detailed  Budget '!L67</f>
        <v>12800</v>
      </c>
      <c r="C23" s="6">
        <f>+'[1] FY07_09 Detailed  Budget '!L76</f>
        <v>4618.272</v>
      </c>
      <c r="D23" s="6">
        <f t="shared" si="0"/>
        <v>17418.272</v>
      </c>
      <c r="E23" s="3">
        <f t="shared" si="1"/>
        <v>0.017005945860543503</v>
      </c>
    </row>
    <row r="24" spans="1:5" ht="12.75">
      <c r="A24" t="s">
        <v>14</v>
      </c>
      <c r="B24" s="6">
        <f>+'[1] FY07_09 Detailed  Budget '!M67</f>
        <v>92349.2</v>
      </c>
      <c r="C24" s="6">
        <f>+'[1] FY07_09 Detailed  Budget '!M76</f>
        <v>9134.616</v>
      </c>
      <c r="D24" s="6">
        <f t="shared" si="0"/>
        <v>101483.81599999999</v>
      </c>
      <c r="E24" s="3">
        <f t="shared" si="1"/>
        <v>0.09908148641939674</v>
      </c>
    </row>
    <row r="25" spans="1:5" ht="12.75">
      <c r="A25" t="s">
        <v>15</v>
      </c>
      <c r="B25" s="6">
        <f>+'[1] FY07_09 Detailed  Budget '!N67</f>
        <v>22902.4</v>
      </c>
      <c r="C25" s="6">
        <f>+'[1] FY07_09 Detailed  Budget '!N76</f>
        <v>4618.272</v>
      </c>
      <c r="D25" s="6">
        <f t="shared" si="0"/>
        <v>27520.672000000002</v>
      </c>
      <c r="E25" s="3">
        <f t="shared" si="1"/>
        <v>0.026869201381042592</v>
      </c>
    </row>
    <row r="26" spans="1:5" ht="12.75">
      <c r="A26" t="s">
        <v>16</v>
      </c>
      <c r="B26" s="6">
        <f>+'[1] FY07_09 Detailed  Budget '!R67</f>
        <v>23199.56</v>
      </c>
      <c r="C26" s="6">
        <f>+'[1] FY07_09 Detailed  Budget '!R76</f>
        <v>3629</v>
      </c>
      <c r="D26" s="6">
        <f t="shared" si="0"/>
        <v>26828.56</v>
      </c>
      <c r="E26" s="3">
        <f t="shared" si="1"/>
        <v>0.026193473088280114</v>
      </c>
    </row>
    <row r="27" spans="1:5" ht="12.75">
      <c r="A27" t="s">
        <v>17</v>
      </c>
      <c r="B27" s="6">
        <f>'[1] FY07_09 Detailed  Budget '!O67</f>
        <v>18000</v>
      </c>
      <c r="C27" s="6">
        <f>'[1] FY07_09 Detailed  Budget '!O76</f>
        <v>3975.168</v>
      </c>
      <c r="D27" s="6">
        <f t="shared" si="0"/>
        <v>21975.168</v>
      </c>
      <c r="E27" s="3">
        <f t="shared" si="1"/>
        <v>0.021454970807916425</v>
      </c>
    </row>
    <row r="28" spans="1:5" ht="12.75">
      <c r="A28" t="s">
        <v>18</v>
      </c>
      <c r="B28" s="6">
        <f>'[1] FY07_09 Detailed  Budget '!Q67</f>
        <v>7200</v>
      </c>
      <c r="C28" s="6">
        <f>'[1] FY07_09 Detailed  Budget '!Q76</f>
        <v>3408.798</v>
      </c>
      <c r="D28" s="6">
        <f t="shared" si="0"/>
        <v>10608.797999999999</v>
      </c>
      <c r="E28" s="3">
        <f t="shared" si="1"/>
        <v>0.010357666043649</v>
      </c>
    </row>
    <row r="29" spans="1:5" ht="12.75">
      <c r="A29" t="s">
        <v>19</v>
      </c>
      <c r="B29" s="6">
        <f>'[1] FY07_09 Detailed  Budget '!P67</f>
        <v>10200</v>
      </c>
      <c r="C29" s="6">
        <f>'[1] FY07_09 Detailed  Budget '!P76</f>
        <v>0</v>
      </c>
      <c r="D29" s="6">
        <f t="shared" si="0"/>
        <v>10200</v>
      </c>
      <c r="E29" s="3">
        <f t="shared" si="1"/>
        <v>0.009958545128790257</v>
      </c>
    </row>
    <row r="30" spans="1:5" ht="12.75">
      <c r="A30" t="s">
        <v>20</v>
      </c>
      <c r="B30" s="6">
        <v>0</v>
      </c>
      <c r="C30" s="6">
        <f>+'[1] FY07_09 Detailed  Budget '!V75</f>
        <v>12738</v>
      </c>
      <c r="D30" s="6">
        <f t="shared" si="0"/>
        <v>12738</v>
      </c>
      <c r="E30" s="3">
        <f t="shared" si="1"/>
        <v>0.012436465475542186</v>
      </c>
    </row>
    <row r="31" spans="1:5" ht="12.75">
      <c r="A31" t="s">
        <v>21</v>
      </c>
      <c r="B31" s="6">
        <v>0</v>
      </c>
      <c r="C31" s="6">
        <f>+'[1] FY07_09 Detailed  Budget '!V72</f>
        <v>10000</v>
      </c>
      <c r="D31" s="6">
        <f t="shared" si="0"/>
        <v>10000</v>
      </c>
      <c r="E31" s="3">
        <f t="shared" si="1"/>
        <v>0.009763279538029664</v>
      </c>
    </row>
    <row r="32" spans="2:4" ht="12.75">
      <c r="B32" s="6"/>
      <c r="C32" s="6"/>
      <c r="D32" s="6"/>
    </row>
    <row r="33" spans="1:4" ht="12.75">
      <c r="A33" t="s">
        <v>22</v>
      </c>
      <c r="B33" s="8">
        <f>SUM(B16:B32)</f>
        <v>809621.3028828801</v>
      </c>
      <c r="C33" s="8">
        <f>SUM(C16:C32)</f>
        <v>100978.398</v>
      </c>
      <c r="D33" s="8">
        <f>+B33+C33</f>
        <v>910599.7008828801</v>
      </c>
    </row>
    <row r="34" spans="1:5" ht="12.75">
      <c r="A34" t="s">
        <v>23</v>
      </c>
      <c r="B34" s="6">
        <f>+B33*0.128</f>
        <v>103631.52676900865</v>
      </c>
      <c r="C34" s="6">
        <f>(C33-C30-C31)*0.128</f>
        <v>10014.770944</v>
      </c>
      <c r="D34" s="8">
        <f>+B34+C34</f>
        <v>113646.29771300865</v>
      </c>
      <c r="E34" s="3">
        <f>D34/$D$35</f>
        <v>0.11095605730342448</v>
      </c>
    </row>
    <row r="35" spans="1:6" ht="12.75">
      <c r="A35" t="s">
        <v>24</v>
      </c>
      <c r="B35" s="6">
        <f>+B33+B34</f>
        <v>913252.8296518887</v>
      </c>
      <c r="C35" s="6">
        <f>+C33+C34</f>
        <v>110993.168944</v>
      </c>
      <c r="D35" s="8">
        <f>+B35+C35</f>
        <v>1024245.9985958887</v>
      </c>
      <c r="E35" s="4">
        <f>SUM(E16:E34)</f>
        <v>0.9999999999999999</v>
      </c>
      <c r="F35" s="8"/>
    </row>
    <row r="36" ht="12.75">
      <c r="E36" s="8"/>
    </row>
    <row r="37" ht="12.75">
      <c r="A37" s="8"/>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E43"/>
  <sheetViews>
    <sheetView tabSelected="1" workbookViewId="0" topLeftCell="A1">
      <selection activeCell="C34" sqref="C34"/>
    </sheetView>
  </sheetViews>
  <sheetFormatPr defaultColWidth="9.140625" defaultRowHeight="12.75"/>
  <cols>
    <col min="1" max="1" width="31.140625" style="26" customWidth="1"/>
    <col min="2" max="2" width="54.00390625" style="26" customWidth="1"/>
    <col min="3" max="3" width="15.140625" style="26" customWidth="1"/>
    <col min="4" max="16384" width="31.140625" style="26" customWidth="1"/>
  </cols>
  <sheetData>
    <row r="1" spans="1:4" ht="36">
      <c r="A1" s="25" t="s">
        <v>25</v>
      </c>
      <c r="B1" s="25"/>
      <c r="C1" s="25"/>
      <c r="D1" s="25"/>
    </row>
    <row r="3" spans="1:5" ht="25.5">
      <c r="A3" s="9" t="s">
        <v>26</v>
      </c>
      <c r="B3" s="9" t="s">
        <v>27</v>
      </c>
      <c r="C3" s="9" t="s">
        <v>28</v>
      </c>
      <c r="D3" s="9" t="s">
        <v>29</v>
      </c>
      <c r="E3" s="9" t="s">
        <v>30</v>
      </c>
    </row>
    <row r="4" spans="1:5" ht="12.75">
      <c r="A4" s="27"/>
      <c r="B4" s="27"/>
      <c r="C4" s="27"/>
      <c r="D4" s="27"/>
      <c r="E4" s="27"/>
    </row>
    <row r="5" spans="1:5" ht="25.5">
      <c r="A5" s="28" t="s">
        <v>31</v>
      </c>
      <c r="B5" s="29"/>
      <c r="C5" s="29"/>
      <c r="D5" s="29"/>
      <c r="E5" s="27"/>
    </row>
    <row r="6" spans="1:5" ht="25.5">
      <c r="A6" s="30" t="s">
        <v>32</v>
      </c>
      <c r="B6" s="10" t="s">
        <v>33</v>
      </c>
      <c r="C6" s="10" t="s">
        <v>34</v>
      </c>
      <c r="D6" s="11" t="s">
        <v>35</v>
      </c>
      <c r="E6" s="27"/>
    </row>
    <row r="7" spans="1:5" ht="25.5">
      <c r="A7" s="30" t="s">
        <v>36</v>
      </c>
      <c r="B7" s="11" t="s">
        <v>37</v>
      </c>
      <c r="C7" s="10" t="s">
        <v>34</v>
      </c>
      <c r="D7" s="11" t="s">
        <v>38</v>
      </c>
      <c r="E7" s="27"/>
    </row>
    <row r="8" spans="1:5" ht="25.5">
      <c r="A8" s="30" t="s">
        <v>39</v>
      </c>
      <c r="B8" s="11" t="s">
        <v>40</v>
      </c>
      <c r="C8" s="11" t="s">
        <v>41</v>
      </c>
      <c r="D8" s="11" t="s">
        <v>42</v>
      </c>
      <c r="E8" s="27"/>
    </row>
    <row r="9" spans="1:5" ht="63.75">
      <c r="A9" s="30" t="s">
        <v>43</v>
      </c>
      <c r="B9" s="12" t="s">
        <v>44</v>
      </c>
      <c r="C9" s="11" t="s">
        <v>45</v>
      </c>
      <c r="D9" s="12" t="s">
        <v>46</v>
      </c>
      <c r="E9" s="27"/>
    </row>
    <row r="10" spans="1:5" ht="76.5">
      <c r="A10" s="30" t="s">
        <v>47</v>
      </c>
      <c r="B10" s="11" t="s">
        <v>48</v>
      </c>
      <c r="C10" s="11" t="s">
        <v>49</v>
      </c>
      <c r="D10" s="11" t="s">
        <v>50</v>
      </c>
      <c r="E10" s="27"/>
    </row>
    <row r="11" spans="1:5" ht="38.25">
      <c r="A11" s="30" t="s">
        <v>51</v>
      </c>
      <c r="B11" s="11" t="s">
        <v>52</v>
      </c>
      <c r="C11" s="11" t="s">
        <v>53</v>
      </c>
      <c r="D11" s="11" t="s">
        <v>54</v>
      </c>
      <c r="E11" s="27"/>
    </row>
    <row r="12" spans="1:5" ht="12.75">
      <c r="A12" s="28" t="s">
        <v>55</v>
      </c>
      <c r="B12" s="29"/>
      <c r="C12" s="29"/>
      <c r="D12" s="29"/>
      <c r="E12" s="27"/>
    </row>
    <row r="13" spans="1:5" ht="25.5">
      <c r="A13" s="31" t="s">
        <v>56</v>
      </c>
      <c r="B13" s="13" t="s">
        <v>57</v>
      </c>
      <c r="C13" s="13" t="s">
        <v>58</v>
      </c>
      <c r="D13" s="13" t="s">
        <v>59</v>
      </c>
      <c r="E13" s="27"/>
    </row>
    <row r="14" spans="1:5" ht="25.5">
      <c r="A14" s="31" t="s">
        <v>60</v>
      </c>
      <c r="B14" s="13" t="s">
        <v>61</v>
      </c>
      <c r="C14" s="13" t="s">
        <v>62</v>
      </c>
      <c r="D14" s="11" t="s">
        <v>63</v>
      </c>
      <c r="E14" s="27"/>
    </row>
    <row r="15" spans="1:5" ht="12.75">
      <c r="A15" s="28" t="s">
        <v>64</v>
      </c>
      <c r="B15" s="27"/>
      <c r="C15" s="27"/>
      <c r="D15" s="27"/>
      <c r="E15" s="27"/>
    </row>
    <row r="16" spans="1:5" ht="25.5">
      <c r="A16" s="31" t="s">
        <v>65</v>
      </c>
      <c r="B16" s="13" t="s">
        <v>66</v>
      </c>
      <c r="C16" s="13" t="s">
        <v>58</v>
      </c>
      <c r="D16" s="13" t="s">
        <v>59</v>
      </c>
      <c r="E16" s="27"/>
    </row>
    <row r="17" spans="1:5" ht="25.5">
      <c r="A17" s="31" t="s">
        <v>67</v>
      </c>
      <c r="B17" s="10" t="s">
        <v>68</v>
      </c>
      <c r="C17" s="13" t="s">
        <v>58</v>
      </c>
      <c r="D17" s="13" t="s">
        <v>69</v>
      </c>
      <c r="E17" s="27"/>
    </row>
    <row r="18" spans="1:5" ht="12.75">
      <c r="A18" s="32" t="s">
        <v>70</v>
      </c>
      <c r="B18" s="33"/>
      <c r="C18" s="33"/>
      <c r="D18" s="34"/>
      <c r="E18" s="27"/>
    </row>
    <row r="19" spans="1:5" ht="63.75">
      <c r="A19" s="31" t="s">
        <v>71</v>
      </c>
      <c r="B19" s="13" t="s">
        <v>72</v>
      </c>
      <c r="C19" s="13" t="s">
        <v>73</v>
      </c>
      <c r="D19" s="11" t="s">
        <v>74</v>
      </c>
      <c r="E19" s="27"/>
    </row>
    <row r="20" spans="1:5" ht="38.25">
      <c r="A20" s="31" t="s">
        <v>75</v>
      </c>
      <c r="B20" s="13" t="s">
        <v>76</v>
      </c>
      <c r="C20" s="13" t="s">
        <v>77</v>
      </c>
      <c r="D20" s="11" t="s">
        <v>78</v>
      </c>
      <c r="E20" s="27"/>
    </row>
    <row r="21" spans="1:5" ht="38.25">
      <c r="A21" s="31" t="s">
        <v>79</v>
      </c>
      <c r="B21" s="13" t="s">
        <v>80</v>
      </c>
      <c r="C21" s="13" t="s">
        <v>77</v>
      </c>
      <c r="D21" s="11" t="s">
        <v>81</v>
      </c>
      <c r="E21" s="27"/>
    </row>
    <row r="22" spans="1:5" ht="12.75">
      <c r="A22" s="32" t="s">
        <v>82</v>
      </c>
      <c r="B22" s="35"/>
      <c r="C22" s="35"/>
      <c r="D22" s="36"/>
      <c r="E22" s="27"/>
    </row>
    <row r="23" spans="1:5" ht="63.75">
      <c r="A23" s="31" t="s">
        <v>83</v>
      </c>
      <c r="B23" s="11" t="s">
        <v>84</v>
      </c>
      <c r="C23" s="11" t="s">
        <v>73</v>
      </c>
      <c r="D23" s="14" t="s">
        <v>85</v>
      </c>
      <c r="E23" s="27"/>
    </row>
    <row r="24" spans="1:5" ht="102">
      <c r="A24" s="31" t="s">
        <v>86</v>
      </c>
      <c r="B24" s="11" t="s">
        <v>87</v>
      </c>
      <c r="C24" s="11" t="s">
        <v>88</v>
      </c>
      <c r="D24" s="11" t="s">
        <v>89</v>
      </c>
      <c r="E24" s="27"/>
    </row>
    <row r="25" spans="1:5" ht="38.25">
      <c r="A25" s="31" t="s">
        <v>90</v>
      </c>
      <c r="B25" s="11" t="s">
        <v>91</v>
      </c>
      <c r="C25" s="11" t="s">
        <v>92</v>
      </c>
      <c r="D25" s="11" t="s">
        <v>93</v>
      </c>
      <c r="E25" s="27"/>
    </row>
    <row r="26" spans="1:5" ht="25.5">
      <c r="A26" s="31" t="s">
        <v>94</v>
      </c>
      <c r="B26" s="11" t="s">
        <v>95</v>
      </c>
      <c r="C26" s="11" t="s">
        <v>92</v>
      </c>
      <c r="D26" s="11" t="s">
        <v>96</v>
      </c>
      <c r="E26" s="27"/>
    </row>
    <row r="27" spans="1:5" ht="38.25">
      <c r="A27" s="31" t="s">
        <v>97</v>
      </c>
      <c r="B27" s="11" t="s">
        <v>98</v>
      </c>
      <c r="C27" s="11" t="s">
        <v>92</v>
      </c>
      <c r="D27" s="11" t="s">
        <v>99</v>
      </c>
      <c r="E27" s="27"/>
    </row>
    <row r="28" spans="1:5" ht="38.25">
      <c r="A28" s="31" t="s">
        <v>100</v>
      </c>
      <c r="B28" s="11" t="s">
        <v>101</v>
      </c>
      <c r="C28" s="11" t="s">
        <v>92</v>
      </c>
      <c r="D28" s="11" t="s">
        <v>102</v>
      </c>
      <c r="E28" s="27"/>
    </row>
    <row r="29" spans="1:5" ht="38.25">
      <c r="A29" s="31" t="s">
        <v>103</v>
      </c>
      <c r="B29" s="11" t="s">
        <v>104</v>
      </c>
      <c r="C29" s="11" t="s">
        <v>92</v>
      </c>
      <c r="D29" s="11" t="s">
        <v>105</v>
      </c>
      <c r="E29" s="27"/>
    </row>
    <row r="30" spans="1:5" ht="25.5">
      <c r="A30" s="31" t="s">
        <v>106</v>
      </c>
      <c r="B30" s="11" t="s">
        <v>107</v>
      </c>
      <c r="C30" s="11" t="s">
        <v>92</v>
      </c>
      <c r="D30" s="11" t="s">
        <v>108</v>
      </c>
      <c r="E30" s="27"/>
    </row>
    <row r="31" spans="1:5" ht="25.5">
      <c r="A31" s="31" t="s">
        <v>109</v>
      </c>
      <c r="B31" s="11" t="s">
        <v>110</v>
      </c>
      <c r="C31" s="11" t="s">
        <v>92</v>
      </c>
      <c r="D31" s="11" t="s">
        <v>111</v>
      </c>
      <c r="E31" s="27"/>
    </row>
    <row r="32" spans="1:5" ht="25.5">
      <c r="A32" s="31" t="s">
        <v>112</v>
      </c>
      <c r="B32" s="11" t="s">
        <v>113</v>
      </c>
      <c r="C32" s="11" t="s">
        <v>92</v>
      </c>
      <c r="D32" s="11" t="s">
        <v>114</v>
      </c>
      <c r="E32" s="27"/>
    </row>
    <row r="33" spans="1:5" ht="12.75">
      <c r="A33" s="37" t="s">
        <v>115</v>
      </c>
      <c r="B33" s="35"/>
      <c r="C33" s="35"/>
      <c r="D33" s="36"/>
      <c r="E33" s="27"/>
    </row>
    <row r="34" spans="1:5" ht="25.5">
      <c r="A34" s="31" t="s">
        <v>116</v>
      </c>
      <c r="B34" s="11" t="s">
        <v>117</v>
      </c>
      <c r="C34" s="11" t="s">
        <v>92</v>
      </c>
      <c r="D34" s="11" t="s">
        <v>114</v>
      </c>
      <c r="E34" s="27"/>
    </row>
    <row r="35" spans="1:5" ht="12.75">
      <c r="A35" s="37" t="s">
        <v>118</v>
      </c>
      <c r="B35" s="35"/>
      <c r="C35" s="35"/>
      <c r="D35" s="36"/>
      <c r="E35" s="27"/>
    </row>
    <row r="36" spans="1:5" ht="25.5">
      <c r="A36" s="31" t="s">
        <v>119</v>
      </c>
      <c r="B36" s="15" t="s">
        <v>120</v>
      </c>
      <c r="C36" s="11" t="s">
        <v>92</v>
      </c>
      <c r="D36" s="16" t="s">
        <v>121</v>
      </c>
      <c r="E36" s="27"/>
    </row>
    <row r="37" spans="1:4" ht="12.75">
      <c r="A37" s="17"/>
      <c r="B37" s="18"/>
      <c r="C37" s="18"/>
      <c r="D37" s="19"/>
    </row>
    <row r="38" s="22" customFormat="1" ht="12.75">
      <c r="A38" s="23" t="s">
        <v>122</v>
      </c>
    </row>
    <row r="39" spans="1:4" s="22" customFormat="1" ht="12.75">
      <c r="A39" s="20" t="s">
        <v>123</v>
      </c>
      <c r="B39" s="21"/>
      <c r="C39" s="21"/>
      <c r="D39" s="21"/>
    </row>
    <row r="40" spans="1:4" s="22" customFormat="1" ht="12.75">
      <c r="A40" s="20" t="s">
        <v>124</v>
      </c>
      <c r="B40" s="21"/>
      <c r="C40" s="21"/>
      <c r="D40" s="21"/>
    </row>
    <row r="41" spans="1:4" s="22" customFormat="1" ht="12.75">
      <c r="A41" s="20" t="s">
        <v>125</v>
      </c>
      <c r="B41" s="21"/>
      <c r="C41" s="21"/>
      <c r="D41" s="21"/>
    </row>
    <row r="42" spans="1:4" s="22" customFormat="1" ht="12.75">
      <c r="A42" s="20" t="s">
        <v>126</v>
      </c>
      <c r="B42" s="21"/>
      <c r="C42" s="21"/>
      <c r="D42" s="21"/>
    </row>
    <row r="43" spans="1:4" s="22" customFormat="1" ht="12.75">
      <c r="A43" s="24" t="s">
        <v>127</v>
      </c>
      <c r="B43" s="21"/>
      <c r="C43" s="21"/>
      <c r="D43" s="21"/>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ESSA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Marmorek</dc:creator>
  <cp:keywords/>
  <dc:description/>
  <cp:lastModifiedBy>Frank Young</cp:lastModifiedBy>
  <dcterms:created xsi:type="dcterms:W3CDTF">2006-01-02T23:42:00Z</dcterms:created>
  <dcterms:modified xsi:type="dcterms:W3CDTF">2006-01-18T17:56:34Z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AdHocReviewCycle">
    <vt:i4>-580646246</vt:i4>
  </property>
  <property fmtid="{D5CDD505-2E9C-101B-9397-08002B2CF9AE}" pid="4" name="_EmailSubje">
    <vt:lpwstr/>
  </property>
  <property fmtid="{D5CDD505-2E9C-101B-9397-08002B2CF9AE}" pid="5" name="_AuthorEma">
    <vt:lpwstr>frank.young@cbfwa.org</vt:lpwstr>
  </property>
  <property fmtid="{D5CDD505-2E9C-101B-9397-08002B2CF9AE}" pid="6" name="_AuthorEmailDisplayNa">
    <vt:lpwstr>Frank Young</vt:lpwstr>
  </property>
</Properties>
</file>